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1.102\dps_common\★Marketing_Project\★DX推進室(作業中)\02_提案書関係\作成途中\3Dオンライン展示\2概算見積書\お客様用・ダウンロード用(第3版：20210621)\"/>
    </mc:Choice>
  </mc:AlternateContent>
  <xr:revisionPtr revIDLastSave="0" documentId="13_ncr:1_{3546B303-A73D-423C-A0D8-DE3F2FFBE722}" xr6:coauthVersionLast="47" xr6:coauthVersionMax="47" xr10:uidLastSave="{00000000-0000-0000-0000-000000000000}"/>
  <bookViews>
    <workbookView xWindow="-120" yWindow="-120" windowWidth="29040" windowHeight="15840" xr2:uid="{A5D0D734-0772-45EA-9313-BC68BB8F6E2F}"/>
  </bookViews>
  <sheets>
    <sheet name="見積書" sheetId="5" r:id="rId1"/>
  </sheets>
  <definedNames>
    <definedName name="_xlnm.Print_Area" localSheetId="0">見積書!$A$1:$K$62</definedName>
    <definedName name="四角形" localSheetId="0">見積書!$P$14:$R$14</definedName>
    <definedName name="四角形">#REF!</definedName>
    <definedName name="展示パターン" localSheetId="0">見積書!$P$20:$P$27</definedName>
    <definedName name="展示パターン">#REF!</definedName>
    <definedName name="八角形" localSheetId="0">見積書!$P$15:$U$15</definedName>
    <definedName name="八角形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5" l="1"/>
  <c r="J41" i="5" l="1"/>
  <c r="J40" i="5"/>
  <c r="J42" i="5"/>
  <c r="J39" i="5"/>
  <c r="J38" i="5"/>
  <c r="J35" i="5"/>
  <c r="J34" i="5"/>
  <c r="J32" i="5"/>
  <c r="J31" i="5"/>
  <c r="J30" i="5"/>
  <c r="J28" i="5"/>
  <c r="Q27" i="5"/>
  <c r="Q26" i="5"/>
  <c r="J26" i="5"/>
  <c r="Q25" i="5"/>
  <c r="Q24" i="5"/>
  <c r="J24" i="5"/>
  <c r="Q23" i="5"/>
  <c r="Q22" i="5"/>
  <c r="J27" i="5" s="1"/>
  <c r="J22" i="5"/>
  <c r="Q21" i="5"/>
  <c r="J29" i="5" s="1"/>
  <c r="Q20" i="5"/>
  <c r="J33" i="5" s="1"/>
  <c r="J20" i="5"/>
  <c r="J16" i="5"/>
  <c r="J14" i="5"/>
  <c r="L1" i="5"/>
  <c r="J23" i="5" l="1"/>
  <c r="J21" i="5"/>
  <c r="J25" i="5"/>
  <c r="H49" i="5" l="1"/>
  <c r="H50" i="5" s="1"/>
  <c r="H51" i="5" s="1"/>
</calcChain>
</file>

<file path=xl/sharedStrings.xml><?xml version="1.0" encoding="utf-8"?>
<sst xmlns="http://schemas.openxmlformats.org/spreadsheetml/2006/main" count="94" uniqueCount="69">
  <si>
    <t>部門名</t>
    <rPh sb="0" eb="2">
      <t>ブモン</t>
    </rPh>
    <rPh sb="2" eb="3">
      <t>メイ</t>
    </rPh>
    <phoneticPr fontId="2"/>
  </si>
  <si>
    <t>会社名</t>
    <rPh sb="0" eb="2">
      <t>カイシャ</t>
    </rPh>
    <rPh sb="2" eb="3">
      <t>メイ</t>
    </rPh>
    <phoneticPr fontId="2"/>
  </si>
  <si>
    <t>氏名</t>
    <rPh sb="0" eb="2">
      <t>シメイ</t>
    </rPh>
    <phoneticPr fontId="2"/>
  </si>
  <si>
    <t>連絡先</t>
    <rPh sb="0" eb="2">
      <t>レンラク</t>
    </rPh>
    <rPh sb="2" eb="3">
      <t>サキ</t>
    </rPh>
    <phoneticPr fontId="3"/>
  </si>
  <si>
    <t>TEL　　　　　　　　　　　　　　　　FAX</t>
    <phoneticPr fontId="3"/>
  </si>
  <si>
    <t>メールアドレス</t>
    <phoneticPr fontId="3"/>
  </si>
  <si>
    <t>FAX</t>
    <phoneticPr fontId="2"/>
  </si>
  <si>
    <t>ブース形状</t>
    <rPh sb="3" eb="5">
      <t>ケイジョウ</t>
    </rPh>
    <phoneticPr fontId="2"/>
  </si>
  <si>
    <t>展示品数</t>
    <rPh sb="0" eb="2">
      <t>テンジ</t>
    </rPh>
    <rPh sb="2" eb="3">
      <t>ヒン</t>
    </rPh>
    <rPh sb="3" eb="4">
      <t>スウ</t>
    </rPh>
    <phoneticPr fontId="2"/>
  </si>
  <si>
    <t>看板</t>
    <rPh sb="0" eb="2">
      <t>カンバン</t>
    </rPh>
    <phoneticPr fontId="2"/>
  </si>
  <si>
    <t>指定画像</t>
    <phoneticPr fontId="5"/>
  </si>
  <si>
    <t>企業ロゴ</t>
    <phoneticPr fontId="5"/>
  </si>
  <si>
    <t>四角形</t>
    <rPh sb="0" eb="3">
      <t>シカッケイ</t>
    </rPh>
    <phoneticPr fontId="2"/>
  </si>
  <si>
    <t>八角形</t>
    <rPh sb="0" eb="3">
      <t>ハチカッケイ</t>
    </rPh>
    <phoneticPr fontId="2"/>
  </si>
  <si>
    <t>壁紙</t>
    <rPh sb="0" eb="1">
      <t>カベ</t>
    </rPh>
    <rPh sb="1" eb="2">
      <t>カミ</t>
    </rPh>
    <phoneticPr fontId="2"/>
  </si>
  <si>
    <t>展示パターン</t>
    <rPh sb="0" eb="2">
      <t>テンジ</t>
    </rPh>
    <phoneticPr fontId="2"/>
  </si>
  <si>
    <t>看板・壁紙</t>
    <rPh sb="0" eb="2">
      <t>カンバン</t>
    </rPh>
    <rPh sb="3" eb="5">
      <t>カベガミ</t>
    </rPh>
    <phoneticPr fontId="2"/>
  </si>
  <si>
    <t>パネルのみ</t>
    <phoneticPr fontId="2"/>
  </si>
  <si>
    <t>メニュー設定</t>
    <phoneticPr fontId="5"/>
  </si>
  <si>
    <t>ナビゲーションガイド</t>
  </si>
  <si>
    <t>ナビゲーションマップ</t>
  </si>
  <si>
    <t>※御見積有効期限は本書日付後30日限りです。</t>
    <phoneticPr fontId="3"/>
  </si>
  <si>
    <t>※御見積条件変更の際には、別途御見積させていただきます。</t>
  </si>
  <si>
    <t>見積日付</t>
    <rPh sb="0" eb="2">
      <t>ミツモリ</t>
    </rPh>
    <rPh sb="2" eb="4">
      <t>ヒヅケ</t>
    </rPh>
    <phoneticPr fontId="2"/>
  </si>
  <si>
    <t>合計</t>
    <rPh sb="0" eb="2">
      <t>ゴウケイ</t>
    </rPh>
    <phoneticPr fontId="2"/>
  </si>
  <si>
    <t>※ご支給頂いた3Dデータにテクスチャを貼る場合は別途お見積りとなります。</t>
    <rPh sb="2" eb="4">
      <t>シキュウ</t>
    </rPh>
    <rPh sb="4" eb="5">
      <t>イタダ</t>
    </rPh>
    <rPh sb="19" eb="20">
      <t>ハ</t>
    </rPh>
    <rPh sb="21" eb="23">
      <t>バアイ</t>
    </rPh>
    <rPh sb="24" eb="26">
      <t>ベット</t>
    </rPh>
    <rPh sb="27" eb="29">
      <t>ミツモ</t>
    </rPh>
    <phoneticPr fontId="2"/>
  </si>
  <si>
    <t>〒546-0002　大阪市東住吉区杭全2-10-1</t>
    <rPh sb="10" eb="12">
      <t>オオサカ</t>
    </rPh>
    <phoneticPr fontId="3"/>
  </si>
  <si>
    <t>【お問い合わせ先】</t>
    <rPh sb="2" eb="3">
      <t>ト</t>
    </rPh>
    <rPh sb="4" eb="5">
      <t>ア</t>
    </rPh>
    <rPh sb="7" eb="8">
      <t>サキ</t>
    </rPh>
    <phoneticPr fontId="2"/>
  </si>
  <si>
    <t>【Mail】info@ds-navi.co.jp</t>
  </si>
  <si>
    <t>【TEL】06-7178-5151　【FAX】06-4301-8210</t>
    <phoneticPr fontId="3"/>
  </si>
  <si>
    <t>デジタル総合印刷株式会社 DX推進室</t>
    <rPh sb="15" eb="18">
      <t>スイシンシツ</t>
    </rPh>
    <phoneticPr fontId="3"/>
  </si>
  <si>
    <t>パネル&amp;3D</t>
    <phoneticPr fontId="2"/>
  </si>
  <si>
    <t>パネル&amp;写真</t>
    <rPh sb="4" eb="6">
      <t>シャシン</t>
    </rPh>
    <phoneticPr fontId="2"/>
  </si>
  <si>
    <t>パネル&amp;PDF</t>
    <phoneticPr fontId="2"/>
  </si>
  <si>
    <t>パネル&amp;デモURL</t>
    <phoneticPr fontId="2"/>
  </si>
  <si>
    <t>コピー</t>
    <phoneticPr fontId="5"/>
  </si>
  <si>
    <t>壁紙（コピー元）</t>
    <rPh sb="0" eb="1">
      <t>カベ</t>
    </rPh>
    <rPh sb="1" eb="2">
      <t>カミ</t>
    </rPh>
    <phoneticPr fontId="2"/>
  </si>
  <si>
    <t>A-1</t>
    <phoneticPr fontId="5"/>
  </si>
  <si>
    <t>A-2</t>
    <phoneticPr fontId="5"/>
  </si>
  <si>
    <t>A-3</t>
    <phoneticPr fontId="5"/>
  </si>
  <si>
    <t>A-4</t>
    <phoneticPr fontId="5"/>
  </si>
  <si>
    <t>A-5</t>
    <phoneticPr fontId="5"/>
  </si>
  <si>
    <t>B-1</t>
    <phoneticPr fontId="5"/>
  </si>
  <si>
    <t>B-2</t>
    <phoneticPr fontId="5"/>
  </si>
  <si>
    <t>C-1</t>
    <phoneticPr fontId="5"/>
  </si>
  <si>
    <t>A-2　パネル&amp;3D</t>
    <phoneticPr fontId="2"/>
  </si>
  <si>
    <t>A-3　パネル&amp;写真</t>
    <phoneticPr fontId="2"/>
  </si>
  <si>
    <t>A-4　パネル&amp;PDF</t>
    <phoneticPr fontId="2"/>
  </si>
  <si>
    <t>A-5　パネル&amp;デモURL</t>
    <phoneticPr fontId="2"/>
  </si>
  <si>
    <t>B-2　パネル&amp;3D</t>
    <phoneticPr fontId="2"/>
  </si>
  <si>
    <t>※写真加工の難易度によっては別途お見積りとなります。</t>
    <rPh sb="1" eb="3">
      <t>シャシン</t>
    </rPh>
    <rPh sb="3" eb="5">
      <t>カコウ</t>
    </rPh>
    <rPh sb="6" eb="9">
      <t>ナンイド</t>
    </rPh>
    <rPh sb="14" eb="16">
      <t>ベット</t>
    </rPh>
    <rPh sb="17" eb="19">
      <t>ミツモ</t>
    </rPh>
    <phoneticPr fontId="2"/>
  </si>
  <si>
    <t>PULL型 3Dオンライン展示コンテンツ「PullBooth」概算御見積書</t>
    <rPh sb="31" eb="33">
      <t>ガイサン</t>
    </rPh>
    <rPh sb="33" eb="37">
      <t>オミツモリショ</t>
    </rPh>
    <phoneticPr fontId="2"/>
  </si>
  <si>
    <t>別途</t>
    <rPh sb="0" eb="2">
      <t>ベット</t>
    </rPh>
    <phoneticPr fontId="2"/>
  </si>
  <si>
    <t>別途</t>
    <rPh sb="0" eb="2">
      <t>ベット</t>
    </rPh>
    <phoneticPr fontId="2"/>
  </si>
  <si>
    <t>・アンケートフォーム制作　（初期30,000円、会社名等除き入力最大10項目、集計1回含む）</t>
    <rPh sb="10" eb="12">
      <t>セイサク</t>
    </rPh>
    <rPh sb="24" eb="26">
      <t>カイシャ</t>
    </rPh>
    <rPh sb="26" eb="27">
      <t>メイ</t>
    </rPh>
    <rPh sb="27" eb="28">
      <t>ナド</t>
    </rPh>
    <rPh sb="28" eb="29">
      <t>ノゾ</t>
    </rPh>
    <rPh sb="30" eb="32">
      <t>ニュウリョク</t>
    </rPh>
    <rPh sb="32" eb="34">
      <t>サイダイ</t>
    </rPh>
    <rPh sb="36" eb="38">
      <t>コウモク</t>
    </rPh>
    <rPh sb="39" eb="41">
      <t>シュウケイ</t>
    </rPh>
    <rPh sb="42" eb="43">
      <t>カイ</t>
    </rPh>
    <rPh sb="43" eb="44">
      <t>フク</t>
    </rPh>
    <phoneticPr fontId="2"/>
  </si>
  <si>
    <t>お問合せリンク</t>
    <phoneticPr fontId="2"/>
  </si>
  <si>
    <t>ウェビナーリンク</t>
    <phoneticPr fontId="2"/>
  </si>
  <si>
    <t>アンケートリンク</t>
    <phoneticPr fontId="2"/>
  </si>
  <si>
    <t>オンライン接客リンク</t>
    <rPh sb="5" eb="7">
      <t>セッキャク</t>
    </rPh>
    <phoneticPr fontId="2"/>
  </si>
  <si>
    <t>C-1　パネルのみ</t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</si>
  <si>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</si>
  <si>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</si>
  <si>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・コンテンツサーバー利用料（初期0円、月額20,000円～）※ご利用月のみ</t>
    <rPh sb="10" eb="13">
      <t>リヨウリョウ</t>
    </rPh>
    <rPh sb="14" eb="16">
      <t>ショキ</t>
    </rPh>
    <rPh sb="17" eb="18">
      <t>エン</t>
    </rPh>
    <rPh sb="19" eb="21">
      <t>ゲツガク</t>
    </rPh>
    <rPh sb="27" eb="28">
      <t>エン</t>
    </rPh>
    <rPh sb="32" eb="34">
      <t>リヨウ</t>
    </rPh>
    <rPh sb="34" eb="35">
      <t>ツキ</t>
    </rPh>
    <phoneticPr fontId="2"/>
  </si>
  <si>
    <t>パネル&amp;3D(AR表示)</t>
    <rPh sb="9" eb="11">
      <t>ヒョウジ</t>
    </rPh>
    <phoneticPr fontId="2"/>
  </si>
  <si>
    <t>A-1　パネル&amp;3D(AR表示)</t>
    <rPh sb="13" eb="15">
      <t>ヒョウジ</t>
    </rPh>
    <phoneticPr fontId="2"/>
  </si>
  <si>
    <t>B-1　パネル&amp;3D(AR表示)</t>
    <rPh sb="13" eb="15">
      <t>ヒョウジ</t>
    </rPh>
    <phoneticPr fontId="2"/>
  </si>
  <si>
    <t>・3D展示物360回転（展示パターンA-2、B-2への追加オプション、１点につき60,000円）</t>
    <rPh sb="3" eb="6">
      <t>テンジブツ</t>
    </rPh>
    <rPh sb="9" eb="11">
      <t>カイテン</t>
    </rPh>
    <rPh sb="36" eb="37">
      <t>テン</t>
    </rPh>
    <rPh sb="46" eb="47">
      <t>エン</t>
    </rPh>
    <phoneticPr fontId="2"/>
  </si>
  <si>
    <t>別途</t>
    <rPh sb="0" eb="2">
      <t>ベット</t>
    </rPh>
    <phoneticPr fontId="2"/>
  </si>
  <si>
    <t>（第3版：2021年6月22日）</t>
    <rPh sb="1" eb="2">
      <t>ダイ</t>
    </rPh>
    <rPh sb="3" eb="4">
      <t>バン</t>
    </rPh>
    <rPh sb="9" eb="10">
      <t>ネン</t>
    </rPh>
    <rPh sb="11" eb="12">
      <t>ガツ</t>
    </rPh>
    <rPh sb="14" eb="15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</si>
</sst>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[$-F800]dddd\,\ mmmm\ dd\,\ 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</font>
    <font>
      <sz val="11"/>
      <name val="游ゴシック"/>
      <family val="3"/>
      <charset val="128"/>
    </font>
    <font>
      <sz val="12"/>
      <color indexed="8"/>
      <name val="Verdana"/>
      <family val="2"/>
    </font>
    <font>
      <sz val="11"/>
      <color theme="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Protection="0">
      <alignment vertical="top" wrapText="1"/>
    </xf>
  </cellStyleXfs>
  <cellXfs count="70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0" fillId="2" borderId="1" xfId="0" applyFill="1" applyBorder="1">
      <alignment vertical="center"/>
    </xf>
    <xf numFmtId="0" fontId="0" fillId="0" borderId="1" xfId="0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6" fontId="0" fillId="0" borderId="1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6" fontId="6" fillId="0" borderId="1" xfId="1" applyNumberFormat="1" applyFont="1" applyBorder="1" applyAlignment="1">
      <alignment horizontal="right" vertical="center"/>
    </xf>
    <xf numFmtId="6" fontId="0" fillId="0" borderId="1" xfId="1" applyNumberFormat="1" applyFont="1" applyBorder="1">
      <alignment vertical="center"/>
    </xf>
    <xf numFmtId="6" fontId="6" fillId="0" borderId="1" xfId="0" applyNumberFormat="1" applyFont="1" applyBorder="1">
      <alignment vertical="center"/>
    </xf>
    <xf numFmtId="6" fontId="6" fillId="0" borderId="1" xfId="0" applyNumberFormat="1" applyFont="1" applyBorder="1" applyAlignment="1">
      <alignment horizontal="right" vertical="center"/>
    </xf>
    <xf numFmtId="5" fontId="0" fillId="0" borderId="1" xfId="0" applyNumberFormat="1" applyBorder="1" applyAlignment="1">
      <alignment horizontal="right" vertical="center"/>
    </xf>
    <xf numFmtId="0" fontId="0" fillId="0" borderId="0" xfId="0" applyNumberFormat="1">
      <alignment vertical="center"/>
    </xf>
    <xf numFmtId="14" fontId="9" fillId="0" borderId="0" xfId="0" applyNumberFormat="1" applyFont="1">
      <alignment vertical="center"/>
    </xf>
    <xf numFmtId="0" fontId="0" fillId="0" borderId="1" xfId="0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6" fontId="12" fillId="0" borderId="0" xfId="0" applyNumberFormat="1" applyFont="1">
      <alignment vertical="center"/>
    </xf>
    <xf numFmtId="0" fontId="11" fillId="0" borderId="1" xfId="0" applyFont="1" applyBorder="1" applyAlignment="1">
      <alignment horizontal="right" vertical="center"/>
    </xf>
    <xf numFmtId="5" fontId="11" fillId="0" borderId="2" xfId="0" applyNumberFormat="1" applyFont="1" applyBorder="1" applyAlignment="1">
      <alignment horizontal="right" vertical="center"/>
    </xf>
    <xf numFmtId="5" fontId="11" fillId="0" borderId="3" xfId="0" applyNumberFormat="1" applyFont="1" applyBorder="1" applyAlignment="1">
      <alignment horizontal="right" vertical="center"/>
    </xf>
    <xf numFmtId="5" fontId="11" fillId="0" borderId="4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176" fontId="0" fillId="0" borderId="0" xfId="0" applyNumberForma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2" xfId="0" applyFill="1" applyBorder="1" applyAlignment="1" applyProtection="1">
      <alignment horizontal="left" vertical="center"/>
      <protection locked="0"/>
    </xf>
    <xf numFmtId="0" fontId="0" fillId="0" borderId="3" xfId="0" applyFill="1" applyBorder="1" applyAlignment="1" applyProtection="1">
      <alignment horizontal="left" vertical="center"/>
      <protection locked="0"/>
    </xf>
    <xf numFmtId="0" fontId="0" fillId="0" borderId="4" xfId="0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 xr:uid="{C174C5AE-C8F4-49E3-BD30-AD323B9CA5DC}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3070-20ED-4046-BFB3-C4F5E0EB71C2}">
  <sheetPr>
    <tabColor theme="5" tint="-0.249977111117893"/>
    <pageSetUpPr fitToPage="1"/>
  </sheetPr>
  <dimension ref="B1:X62"/>
  <sheetViews>
    <sheetView tabSelected="1" zoomScale="90" zoomScaleNormal="90" workbookViewId="0"/>
  </sheetViews>
  <sheetFormatPr defaultRowHeight="18.75" x14ac:dyDescent="0.4"/>
  <cols>
    <col min="1" max="1" width="1.75" customWidth="1"/>
    <col min="2" max="2" width="11.75" customWidth="1"/>
    <col min="4" max="4" width="11.125" customWidth="1"/>
    <col min="5" max="5" width="12.875" customWidth="1"/>
    <col min="10" max="10" width="12.875" customWidth="1"/>
    <col min="11" max="11" width="13.5" hidden="1" customWidth="1"/>
    <col min="12" max="12" width="13" hidden="1" customWidth="1"/>
    <col min="13" max="13" width="9" hidden="1" customWidth="1"/>
    <col min="14" max="14" width="22.25" hidden="1" customWidth="1"/>
    <col min="15" max="15" width="9" hidden="1" customWidth="1"/>
    <col min="16" max="18" width="9" style="20" hidden="1" customWidth="1"/>
    <col min="19" max="21" width="8.75" style="20" hidden="1" customWidth="1"/>
    <col min="22" max="22" width="9" style="20" hidden="1" customWidth="1"/>
    <col min="23" max="24" width="9" hidden="1" customWidth="1"/>
  </cols>
  <sheetData>
    <row r="1" spans="2:21" x14ac:dyDescent="0.4">
      <c r="H1" s="3" t="s">
        <v>23</v>
      </c>
      <c r="I1" s="61"/>
      <c r="J1" s="61"/>
      <c r="K1" s="15"/>
      <c r="L1" s="16">
        <f ca="1">TODAY()</f>
        <v>44369</v>
      </c>
    </row>
    <row r="2" spans="2:21" ht="18.75" customHeight="1" x14ac:dyDescent="0.4">
      <c r="F2" s="4"/>
      <c r="G2" s="4"/>
      <c r="H2" s="2"/>
      <c r="I2" s="2"/>
      <c r="J2" s="2"/>
    </row>
    <row r="3" spans="2:21" ht="18.75" customHeight="1" x14ac:dyDescent="0.4">
      <c r="B3" s="62" t="s">
        <v>51</v>
      </c>
      <c r="C3" s="62"/>
      <c r="D3" s="62"/>
      <c r="E3" s="62"/>
      <c r="F3" s="62"/>
      <c r="G3" s="62"/>
      <c r="H3" s="62"/>
      <c r="I3" s="62"/>
      <c r="J3" s="62"/>
    </row>
    <row r="4" spans="2:21" ht="7.9" customHeight="1" x14ac:dyDescent="0.4">
      <c r="H4" s="2"/>
      <c r="I4" s="2"/>
      <c r="J4" s="2"/>
    </row>
    <row r="5" spans="2:21" ht="7.9" customHeight="1" x14ac:dyDescent="0.4"/>
    <row r="6" spans="2:21" x14ac:dyDescent="0.4">
      <c r="B6" s="17" t="s">
        <v>1</v>
      </c>
      <c r="C6" s="63"/>
      <c r="D6" s="64"/>
      <c r="E6" s="64"/>
      <c r="F6" s="64"/>
      <c r="G6" s="64"/>
      <c r="H6" s="64"/>
      <c r="I6" s="64"/>
      <c r="J6" s="65"/>
    </row>
    <row r="7" spans="2:21" x14ac:dyDescent="0.4">
      <c r="B7" s="17" t="s">
        <v>0</v>
      </c>
      <c r="C7" s="63"/>
      <c r="D7" s="64"/>
      <c r="E7" s="64"/>
      <c r="F7" s="64"/>
      <c r="G7" s="64"/>
      <c r="H7" s="64"/>
      <c r="I7" s="64"/>
      <c r="J7" s="65"/>
    </row>
    <row r="8" spans="2:21" x14ac:dyDescent="0.4">
      <c r="B8" s="17" t="s">
        <v>2</v>
      </c>
      <c r="C8" s="63"/>
      <c r="D8" s="64"/>
      <c r="E8" s="64"/>
      <c r="F8" s="64"/>
      <c r="G8" s="64"/>
      <c r="H8" s="64"/>
      <c r="I8" s="64"/>
      <c r="J8" s="65"/>
    </row>
    <row r="9" spans="2:21" x14ac:dyDescent="0.4">
      <c r="B9" s="66" t="s">
        <v>3</v>
      </c>
      <c r="C9" s="1" t="s">
        <v>4</v>
      </c>
      <c r="D9" s="63"/>
      <c r="E9" s="64"/>
      <c r="F9" s="65"/>
      <c r="G9" s="1" t="s">
        <v>6</v>
      </c>
      <c r="H9" s="63"/>
      <c r="I9" s="64"/>
      <c r="J9" s="65"/>
    </row>
    <row r="10" spans="2:21" x14ac:dyDescent="0.4">
      <c r="B10" s="66"/>
      <c r="C10" s="1" t="s">
        <v>5</v>
      </c>
      <c r="D10" s="1"/>
      <c r="E10" s="63"/>
      <c r="F10" s="64"/>
      <c r="G10" s="64"/>
      <c r="H10" s="64"/>
      <c r="I10" s="64"/>
      <c r="J10" s="65"/>
    </row>
    <row r="11" spans="2:21" ht="7.9" customHeight="1" x14ac:dyDescent="0.4"/>
    <row r="12" spans="2:21" ht="7.9" customHeight="1" x14ac:dyDescent="0.4"/>
    <row r="13" spans="2:21" ht="7.9" customHeight="1" x14ac:dyDescent="0.4"/>
    <row r="14" spans="2:21" x14ac:dyDescent="0.4">
      <c r="B14" s="57" t="s">
        <v>7</v>
      </c>
      <c r="C14" s="57"/>
      <c r="D14" s="57"/>
      <c r="E14" s="67"/>
      <c r="F14" s="68"/>
      <c r="G14" s="68"/>
      <c r="H14" s="68"/>
      <c r="I14" s="69"/>
      <c r="J14" s="14" t="str">
        <f>IF(E14="","",VLOOKUP(E14,M14:N15,2,FALSE))</f>
        <v/>
      </c>
      <c r="L14" s="6" t="s">
        <v>7</v>
      </c>
      <c r="M14" s="5" t="s">
        <v>12</v>
      </c>
      <c r="N14" s="8">
        <v>115000</v>
      </c>
      <c r="P14" s="20">
        <v>4</v>
      </c>
      <c r="Q14" s="20">
        <v>5</v>
      </c>
      <c r="R14" s="20">
        <v>6</v>
      </c>
    </row>
    <row r="15" spans="2:21" ht="7.9" customHeight="1" x14ac:dyDescent="0.4">
      <c r="L15" s="6" t="s">
        <v>7</v>
      </c>
      <c r="M15" s="5" t="s">
        <v>13</v>
      </c>
      <c r="N15" s="8">
        <v>115000</v>
      </c>
      <c r="P15" s="21">
        <v>3</v>
      </c>
      <c r="Q15" s="20">
        <v>4</v>
      </c>
      <c r="R15" s="20">
        <v>5</v>
      </c>
      <c r="S15" s="20">
        <v>6</v>
      </c>
      <c r="T15" s="20">
        <v>7</v>
      </c>
      <c r="U15" s="20">
        <v>8</v>
      </c>
    </row>
    <row r="16" spans="2:21" x14ac:dyDescent="0.4">
      <c r="B16" s="57" t="s">
        <v>9</v>
      </c>
      <c r="C16" s="57"/>
      <c r="D16" s="57"/>
      <c r="E16" s="53"/>
      <c r="F16" s="53"/>
      <c r="G16" s="53"/>
      <c r="H16" s="53"/>
      <c r="I16" s="53"/>
      <c r="J16" s="14" t="str">
        <f>IF(E16="","",VLOOKUP(E16,M17:N18,2,FALSE))</f>
        <v/>
      </c>
    </row>
    <row r="17" spans="2:17" ht="7.9" customHeight="1" x14ac:dyDescent="0.4">
      <c r="B17" s="9"/>
      <c r="C17" s="9"/>
      <c r="D17" s="9"/>
      <c r="L17" s="54" t="s">
        <v>16</v>
      </c>
      <c r="M17" s="18" t="s">
        <v>10</v>
      </c>
      <c r="N17" s="10">
        <v>25000</v>
      </c>
    </row>
    <row r="18" spans="2:17" x14ac:dyDescent="0.4">
      <c r="B18" s="57" t="s">
        <v>8</v>
      </c>
      <c r="C18" s="57"/>
      <c r="D18" s="57"/>
      <c r="E18" s="58"/>
      <c r="F18" s="59"/>
      <c r="G18" s="59"/>
      <c r="H18" s="59"/>
      <c r="I18" s="60"/>
      <c r="L18" s="55"/>
      <c r="M18" s="18" t="s">
        <v>11</v>
      </c>
      <c r="N18" s="10">
        <v>30000</v>
      </c>
    </row>
    <row r="19" spans="2:17" ht="7.9" customHeight="1" x14ac:dyDescent="0.4">
      <c r="L19" s="56"/>
      <c r="M19" s="18" t="s">
        <v>35</v>
      </c>
      <c r="N19" s="10">
        <v>7500</v>
      </c>
    </row>
    <row r="20" spans="2:17" x14ac:dyDescent="0.4">
      <c r="B20" s="49">
        <v>1</v>
      </c>
      <c r="C20" s="51" t="s">
        <v>36</v>
      </c>
      <c r="D20" s="52"/>
      <c r="E20" s="58"/>
      <c r="F20" s="59"/>
      <c r="G20" s="59"/>
      <c r="H20" s="59"/>
      <c r="I20" s="60"/>
      <c r="J20" s="14" t="str">
        <f>IF(E20="","",VLOOKUP(E20,M17:N18,2,FALSE))</f>
        <v/>
      </c>
      <c r="L20" s="54" t="s">
        <v>15</v>
      </c>
      <c r="M20" s="7" t="s">
        <v>37</v>
      </c>
      <c r="N20" s="5" t="s">
        <v>63</v>
      </c>
      <c r="O20" s="11">
        <v>85500</v>
      </c>
      <c r="P20" s="20" t="s">
        <v>64</v>
      </c>
      <c r="Q20" s="22">
        <f>O20</f>
        <v>85500</v>
      </c>
    </row>
    <row r="21" spans="2:17" x14ac:dyDescent="0.4">
      <c r="B21" s="50"/>
      <c r="C21" s="51" t="s">
        <v>15</v>
      </c>
      <c r="D21" s="52"/>
      <c r="E21" s="53"/>
      <c r="F21" s="53"/>
      <c r="G21" s="53"/>
      <c r="H21" s="53"/>
      <c r="I21" s="53"/>
      <c r="J21" s="14" t="str">
        <f>IF(E21="","",VLOOKUP(E21,P20:Q27,2,FALSE))</f>
        <v/>
      </c>
      <c r="L21" s="55"/>
      <c r="M21" s="7" t="s">
        <v>38</v>
      </c>
      <c r="N21" s="5" t="s">
        <v>31</v>
      </c>
      <c r="O21" s="11">
        <v>45500</v>
      </c>
      <c r="P21" s="20" t="s">
        <v>45</v>
      </c>
      <c r="Q21" s="22">
        <f t="shared" ref="Q21:Q27" si="0">O21</f>
        <v>45500</v>
      </c>
    </row>
    <row r="22" spans="2:17" x14ac:dyDescent="0.4">
      <c r="B22" s="49">
        <v>2</v>
      </c>
      <c r="C22" s="51" t="s">
        <v>14</v>
      </c>
      <c r="D22" s="52"/>
      <c r="E22" s="53"/>
      <c r="F22" s="53"/>
      <c r="G22" s="53"/>
      <c r="H22" s="53"/>
      <c r="I22" s="53"/>
      <c r="J22" s="14" t="str">
        <f>IF(E22="","",VLOOKUP(E22,M17:N19,2,FALSE))</f>
        <v/>
      </c>
      <c r="L22" s="55"/>
      <c r="M22" s="7" t="s">
        <v>39</v>
      </c>
      <c r="N22" s="5" t="s">
        <v>32</v>
      </c>
      <c r="O22" s="11">
        <v>45500</v>
      </c>
      <c r="P22" s="20" t="s">
        <v>46</v>
      </c>
      <c r="Q22" s="22">
        <f t="shared" si="0"/>
        <v>45500</v>
      </c>
    </row>
    <row r="23" spans="2:17" x14ac:dyDescent="0.4">
      <c r="B23" s="50"/>
      <c r="C23" s="51" t="s">
        <v>15</v>
      </c>
      <c r="D23" s="52"/>
      <c r="E23" s="53"/>
      <c r="F23" s="53"/>
      <c r="G23" s="53"/>
      <c r="H23" s="53"/>
      <c r="I23" s="53"/>
      <c r="J23" s="14" t="str">
        <f>IF(E23="","",VLOOKUP(E23,P20:Q27,2,FALSE))</f>
        <v/>
      </c>
      <c r="L23" s="55"/>
      <c r="M23" s="7" t="s">
        <v>40</v>
      </c>
      <c r="N23" s="5" t="s">
        <v>33</v>
      </c>
      <c r="O23" s="11">
        <v>45500</v>
      </c>
      <c r="P23" s="20" t="s">
        <v>47</v>
      </c>
      <c r="Q23" s="22">
        <f t="shared" si="0"/>
        <v>45500</v>
      </c>
    </row>
    <row r="24" spans="2:17" x14ac:dyDescent="0.4">
      <c r="B24" s="49">
        <v>3</v>
      </c>
      <c r="C24" s="51" t="s">
        <v>14</v>
      </c>
      <c r="D24" s="52"/>
      <c r="E24" s="53"/>
      <c r="F24" s="53"/>
      <c r="G24" s="53"/>
      <c r="H24" s="53"/>
      <c r="I24" s="53"/>
      <c r="J24" s="14" t="str">
        <f>IF(E24="","",VLOOKUP(E24,M17:N19,2,FALSE))</f>
        <v/>
      </c>
      <c r="L24" s="55"/>
      <c r="M24" s="7" t="s">
        <v>41</v>
      </c>
      <c r="N24" s="5" t="s">
        <v>34</v>
      </c>
      <c r="O24" s="11">
        <v>45500</v>
      </c>
      <c r="P24" s="20" t="s">
        <v>48</v>
      </c>
      <c r="Q24" s="22">
        <f t="shared" si="0"/>
        <v>45500</v>
      </c>
    </row>
    <row r="25" spans="2:17" x14ac:dyDescent="0.4">
      <c r="B25" s="50"/>
      <c r="C25" s="51" t="s">
        <v>15</v>
      </c>
      <c r="D25" s="52"/>
      <c r="E25" s="53"/>
      <c r="F25" s="53"/>
      <c r="G25" s="53"/>
      <c r="H25" s="53"/>
      <c r="I25" s="53"/>
      <c r="J25" s="14" t="str">
        <f>IF(E25="","",VLOOKUP(E25,P20:Q27,2,FALSE))</f>
        <v/>
      </c>
      <c r="L25" s="55"/>
      <c r="M25" s="7" t="s">
        <v>42</v>
      </c>
      <c r="N25" s="5" t="s">
        <v>63</v>
      </c>
      <c r="O25" s="11">
        <v>85500</v>
      </c>
      <c r="P25" s="20" t="s">
        <v>65</v>
      </c>
      <c r="Q25" s="22">
        <f t="shared" si="0"/>
        <v>85500</v>
      </c>
    </row>
    <row r="26" spans="2:17" x14ac:dyDescent="0.4">
      <c r="B26" s="49">
        <v>4</v>
      </c>
      <c r="C26" s="51" t="s">
        <v>14</v>
      </c>
      <c r="D26" s="52"/>
      <c r="E26" s="53"/>
      <c r="F26" s="53"/>
      <c r="G26" s="53"/>
      <c r="H26" s="53"/>
      <c r="I26" s="53"/>
      <c r="J26" s="14" t="str">
        <f>IF(E18&gt;3,IF(E26="","",VLOOKUP(E26,M17:N19,2,FALSE)),"")</f>
        <v/>
      </c>
      <c r="L26" s="55"/>
      <c r="M26" s="7" t="s">
        <v>43</v>
      </c>
      <c r="N26" s="5" t="s">
        <v>31</v>
      </c>
      <c r="O26" s="11">
        <v>45500</v>
      </c>
      <c r="P26" s="20" t="s">
        <v>49</v>
      </c>
      <c r="Q26" s="22">
        <f t="shared" si="0"/>
        <v>45500</v>
      </c>
    </row>
    <row r="27" spans="2:17" x14ac:dyDescent="0.4">
      <c r="B27" s="50"/>
      <c r="C27" s="51" t="s">
        <v>15</v>
      </c>
      <c r="D27" s="52"/>
      <c r="E27" s="53"/>
      <c r="F27" s="53"/>
      <c r="G27" s="53"/>
      <c r="H27" s="53"/>
      <c r="I27" s="53"/>
      <c r="J27" s="14" t="str">
        <f>IF(E18&gt;3,IF(E27="","",VLOOKUP(E27,P20:Q27,2,FALSE)),"")</f>
        <v/>
      </c>
      <c r="L27" s="56"/>
      <c r="M27" s="7" t="s">
        <v>44</v>
      </c>
      <c r="N27" s="5" t="s">
        <v>17</v>
      </c>
      <c r="O27" s="11">
        <v>11500</v>
      </c>
      <c r="P27" s="20" t="s">
        <v>59</v>
      </c>
      <c r="Q27" s="22">
        <f t="shared" si="0"/>
        <v>11500</v>
      </c>
    </row>
    <row r="28" spans="2:17" x14ac:dyDescent="0.4">
      <c r="B28" s="49">
        <v>5</v>
      </c>
      <c r="C28" s="51" t="s">
        <v>14</v>
      </c>
      <c r="D28" s="52"/>
      <c r="E28" s="53"/>
      <c r="F28" s="53"/>
      <c r="G28" s="53"/>
      <c r="H28" s="53"/>
      <c r="I28" s="53"/>
      <c r="J28" s="14" t="str">
        <f>IF(E18&gt;4,IF(E28="","",VLOOKUP(E28,M17:N19,2,FALSE)),"")</f>
        <v/>
      </c>
    </row>
    <row r="29" spans="2:17" x14ac:dyDescent="0.4">
      <c r="B29" s="50"/>
      <c r="C29" s="51" t="s">
        <v>15</v>
      </c>
      <c r="D29" s="52"/>
      <c r="E29" s="53"/>
      <c r="F29" s="53"/>
      <c r="G29" s="53"/>
      <c r="H29" s="53"/>
      <c r="I29" s="53"/>
      <c r="J29" s="14" t="str">
        <f>IF(E18&gt;4,IF(E29="","",VLOOKUP(E29,P20:Q27,2,FALSE)),"")</f>
        <v/>
      </c>
    </row>
    <row r="30" spans="2:17" x14ac:dyDescent="0.4">
      <c r="B30" s="49">
        <v>6</v>
      </c>
      <c r="C30" s="51" t="s">
        <v>14</v>
      </c>
      <c r="D30" s="52"/>
      <c r="E30" s="53"/>
      <c r="F30" s="53"/>
      <c r="G30" s="53"/>
      <c r="H30" s="53"/>
      <c r="I30" s="53"/>
      <c r="J30" s="14" t="str">
        <f>IF(E18&gt;5,IF(E30="","",VLOOKUP(E30,M17:N19,2,FALSE)),"")</f>
        <v/>
      </c>
    </row>
    <row r="31" spans="2:17" x14ac:dyDescent="0.4">
      <c r="B31" s="50"/>
      <c r="C31" s="51" t="s">
        <v>15</v>
      </c>
      <c r="D31" s="52"/>
      <c r="E31" s="53"/>
      <c r="F31" s="53"/>
      <c r="G31" s="53"/>
      <c r="H31" s="53"/>
      <c r="I31" s="53"/>
      <c r="J31" s="14" t="str">
        <f>IF(E18&gt;5,IF(E31="","",VLOOKUP(E31,P20:Q27,2,FALSE)),"")</f>
        <v/>
      </c>
    </row>
    <row r="32" spans="2:17" x14ac:dyDescent="0.4">
      <c r="B32" s="49">
        <v>7</v>
      </c>
      <c r="C32" s="51" t="s">
        <v>14</v>
      </c>
      <c r="D32" s="52"/>
      <c r="E32" s="53"/>
      <c r="F32" s="53"/>
      <c r="G32" s="53"/>
      <c r="H32" s="53"/>
      <c r="I32" s="53"/>
      <c r="J32" s="14" t="str">
        <f>IF(E18&gt;6,IF(E32="","",VLOOKUP(E32,M17:N19,2,FALSE)),"")</f>
        <v/>
      </c>
    </row>
    <row r="33" spans="2:15" x14ac:dyDescent="0.4">
      <c r="B33" s="50"/>
      <c r="C33" s="51" t="s">
        <v>15</v>
      </c>
      <c r="D33" s="52"/>
      <c r="E33" s="53"/>
      <c r="F33" s="53"/>
      <c r="G33" s="53"/>
      <c r="H33" s="53"/>
      <c r="I33" s="53"/>
      <c r="J33" s="14" t="str">
        <f>IF(E18&gt;6,IF(E33="","",VLOOKUP(E33,P20:Q27,2,FALSE)),"")</f>
        <v/>
      </c>
    </row>
    <row r="34" spans="2:15" x14ac:dyDescent="0.4">
      <c r="B34" s="49">
        <v>8</v>
      </c>
      <c r="C34" s="51" t="s">
        <v>14</v>
      </c>
      <c r="D34" s="52"/>
      <c r="E34" s="53"/>
      <c r="F34" s="53"/>
      <c r="G34" s="53"/>
      <c r="H34" s="53"/>
      <c r="I34" s="53"/>
      <c r="J34" s="14" t="str">
        <f>IF(E18&gt;7,IF(E34="","",VLOOKUP(E34,M17:N19,2,FALSE)),"")</f>
        <v/>
      </c>
    </row>
    <row r="35" spans="2:15" x14ac:dyDescent="0.4">
      <c r="B35" s="50"/>
      <c r="C35" s="51" t="s">
        <v>15</v>
      </c>
      <c r="D35" s="52"/>
      <c r="E35" s="53"/>
      <c r="F35" s="53"/>
      <c r="G35" s="53"/>
      <c r="H35" s="53"/>
      <c r="I35" s="53"/>
      <c r="J35" s="14" t="str">
        <f>IF(E18&gt;7,IF(E35="","",VLOOKUP(E35,P20:Q27,2,FALSE)),"")</f>
        <v/>
      </c>
    </row>
    <row r="36" spans="2:15" ht="7.9" customHeight="1" x14ac:dyDescent="0.4">
      <c r="J36" s="3"/>
    </row>
    <row r="37" spans="2:15" ht="18.75" customHeight="1" x14ac:dyDescent="0.4">
      <c r="B37" s="37" t="s">
        <v>18</v>
      </c>
      <c r="C37" s="38"/>
      <c r="D37" s="39"/>
      <c r="E37" s="32" t="s">
        <v>19</v>
      </c>
      <c r="F37" s="33"/>
      <c r="G37" s="34"/>
      <c r="H37" s="35"/>
      <c r="I37" s="36"/>
      <c r="J37" s="14" t="str">
        <f t="shared" ref="J37:J42" si="1">IF(H37="あり",O37,"")</f>
        <v/>
      </c>
      <c r="L37" s="27" t="s">
        <v>18</v>
      </c>
      <c r="M37" s="30" t="s">
        <v>19</v>
      </c>
      <c r="N37" s="31"/>
      <c r="O37" s="12">
        <v>15000</v>
      </c>
    </row>
    <row r="38" spans="2:15" x14ac:dyDescent="0.4">
      <c r="B38" s="40"/>
      <c r="C38" s="41"/>
      <c r="D38" s="42"/>
      <c r="E38" s="32" t="s">
        <v>55</v>
      </c>
      <c r="F38" s="33"/>
      <c r="G38" s="34"/>
      <c r="H38" s="35"/>
      <c r="I38" s="36"/>
      <c r="J38" s="14" t="str">
        <f t="shared" si="1"/>
        <v/>
      </c>
      <c r="L38" s="28"/>
      <c r="M38" s="30" t="s">
        <v>55</v>
      </c>
      <c r="N38" s="31"/>
      <c r="O38" s="12">
        <v>4000</v>
      </c>
    </row>
    <row r="39" spans="2:15" x14ac:dyDescent="0.4">
      <c r="B39" s="40"/>
      <c r="C39" s="41"/>
      <c r="D39" s="42"/>
      <c r="E39" s="32" t="s">
        <v>56</v>
      </c>
      <c r="F39" s="33"/>
      <c r="G39" s="34"/>
      <c r="H39" s="35"/>
      <c r="I39" s="36"/>
      <c r="J39" s="14" t="str">
        <f t="shared" si="1"/>
        <v/>
      </c>
      <c r="L39" s="28"/>
      <c r="M39" s="30" t="s">
        <v>56</v>
      </c>
      <c r="N39" s="31"/>
      <c r="O39" s="12">
        <v>4000</v>
      </c>
    </row>
    <row r="40" spans="2:15" x14ac:dyDescent="0.4">
      <c r="B40" s="40"/>
      <c r="C40" s="41"/>
      <c r="D40" s="42"/>
      <c r="E40" s="32" t="s">
        <v>58</v>
      </c>
      <c r="F40" s="33"/>
      <c r="G40" s="34"/>
      <c r="H40" s="35"/>
      <c r="I40" s="36"/>
      <c r="J40" s="14" t="str">
        <f t="shared" si="1"/>
        <v/>
      </c>
      <c r="L40" s="28"/>
      <c r="M40" s="30" t="s">
        <v>58</v>
      </c>
      <c r="N40" s="31"/>
      <c r="O40" s="12">
        <v>4000</v>
      </c>
    </row>
    <row r="41" spans="2:15" x14ac:dyDescent="0.4">
      <c r="B41" s="40"/>
      <c r="C41" s="41"/>
      <c r="D41" s="42"/>
      <c r="E41" s="32" t="s">
        <v>57</v>
      </c>
      <c r="F41" s="33"/>
      <c r="G41" s="34"/>
      <c r="H41" s="35"/>
      <c r="I41" s="36"/>
      <c r="J41" s="14" t="str">
        <f t="shared" si="1"/>
        <v/>
      </c>
      <c r="L41" s="28"/>
      <c r="M41" s="30" t="s">
        <v>57</v>
      </c>
      <c r="N41" s="31"/>
      <c r="O41" s="12">
        <v>4000</v>
      </c>
    </row>
    <row r="42" spans="2:15" x14ac:dyDescent="0.4">
      <c r="B42" s="43"/>
      <c r="C42" s="44"/>
      <c r="D42" s="45"/>
      <c r="E42" s="32" t="s">
        <v>20</v>
      </c>
      <c r="F42" s="33"/>
      <c r="G42" s="34"/>
      <c r="H42" s="35"/>
      <c r="I42" s="36"/>
      <c r="J42" s="14" t="str">
        <f t="shared" si="1"/>
        <v/>
      </c>
      <c r="L42" s="29"/>
      <c r="M42" s="30" t="s">
        <v>20</v>
      </c>
      <c r="N42" s="31"/>
      <c r="O42" s="13">
        <v>15000</v>
      </c>
    </row>
    <row r="43" spans="2:15" ht="7.9" customHeight="1" x14ac:dyDescent="0.4"/>
    <row r="44" spans="2:15" x14ac:dyDescent="0.4">
      <c r="B44" s="46" t="s">
        <v>54</v>
      </c>
      <c r="C44" s="47"/>
      <c r="D44" s="47"/>
      <c r="E44" s="47"/>
      <c r="F44" s="47"/>
      <c r="G44" s="47"/>
      <c r="H44" s="47"/>
      <c r="I44" s="48"/>
      <c r="J44" s="14" t="s">
        <v>53</v>
      </c>
    </row>
    <row r="45" spans="2:15" x14ac:dyDescent="0.4">
      <c r="B45" s="46" t="s">
        <v>62</v>
      </c>
      <c r="C45" s="47"/>
      <c r="D45" s="47"/>
      <c r="E45" s="47"/>
      <c r="F45" s="47"/>
      <c r="G45" s="47"/>
      <c r="H45" s="47"/>
      <c r="I45" s="48"/>
      <c r="J45" s="14" t="s">
        <v>52</v>
      </c>
    </row>
    <row r="46" spans="2:15" x14ac:dyDescent="0.4">
      <c r="B46" s="46" t="s">
        <v>66</v>
      </c>
      <c r="C46" s="47"/>
      <c r="D46" s="47"/>
      <c r="E46" s="47"/>
      <c r="F46" s="47"/>
      <c r="G46" s="47"/>
      <c r="H46" s="47"/>
      <c r="I46" s="48"/>
      <c r="J46" s="14" t="s">
        <v>67</v>
      </c>
    </row>
    <row r="47" spans="2:15" x14ac:dyDescent="0.4">
      <c r="B47" s="46"/>
      <c r="C47" s="47"/>
      <c r="D47" s="47"/>
      <c r="E47" s="47"/>
      <c r="F47" s="47"/>
      <c r="G47" s="47"/>
      <c r="H47" s="47"/>
      <c r="I47" s="48"/>
      <c r="J47" s="14"/>
    </row>
    <row r="48" spans="2:15" ht="7.9" customHeight="1" x14ac:dyDescent="0.4"/>
    <row r="49" spans="2:10" ht="18" customHeight="1" x14ac:dyDescent="0.4">
      <c r="B49" s="23" t="s">
        <v>60</v>
      </c>
      <c r="C49" s="23"/>
      <c r="D49" s="23"/>
      <c r="E49" s="23"/>
      <c r="F49" s="23"/>
      <c r="G49" s="23"/>
      <c r="H49" s="24">
        <f>IFERROR(SUM(J14)+SUM(J16)+SUM(J20:J35)+SUM(J37:J42),"")</f>
        <v>0</v>
      </c>
      <c r="I49" s="25"/>
      <c r="J49" s="26"/>
    </row>
    <row r="50" spans="2:10" ht="18" customHeight="1" x14ac:dyDescent="0.4">
      <c r="B50" s="23" t="s">
        <v>61</v>
      </c>
      <c r="C50" s="23"/>
      <c r="D50" s="23"/>
      <c r="E50" s="23"/>
      <c r="F50" s="23"/>
      <c r="G50" s="23"/>
      <c r="H50" s="24">
        <f>IFERROR(H49*0.1,"")</f>
        <v>0</v>
      </c>
      <c r="I50" s="25"/>
      <c r="J50" s="26"/>
    </row>
    <row r="51" spans="2:10" ht="18" customHeight="1" x14ac:dyDescent="0.4">
      <c r="B51" s="23" t="s">
        <v>24</v>
      </c>
      <c r="C51" s="23"/>
      <c r="D51" s="23"/>
      <c r="E51" s="23"/>
      <c r="F51" s="23"/>
      <c r="G51" s="23"/>
      <c r="H51" s="24">
        <f>H49+H50</f>
        <v>0</v>
      </c>
      <c r="I51" s="25"/>
      <c r="J51" s="26"/>
    </row>
    <row r="52" spans="2:10" ht="7.9" customHeight="1" x14ac:dyDescent="0.4"/>
    <row r="53" spans="2:10" ht="7.9" customHeight="1" x14ac:dyDescent="0.4"/>
    <row r="54" spans="2:10" x14ac:dyDescent="0.4">
      <c r="B54" t="s">
        <v>21</v>
      </c>
    </row>
    <row r="55" spans="2:10" x14ac:dyDescent="0.4">
      <c r="B55" t="s">
        <v>22</v>
      </c>
    </row>
    <row r="56" spans="2:10" x14ac:dyDescent="0.4">
      <c r="B56" t="s">
        <v>25</v>
      </c>
    </row>
    <row r="57" spans="2:10" x14ac:dyDescent="0.4">
      <c r="B57" t="s">
        <v>50</v>
      </c>
    </row>
    <row r="58" spans="2:10" ht="7.9" customHeight="1" x14ac:dyDescent="0.4"/>
    <row r="59" spans="2:10" x14ac:dyDescent="0.4">
      <c r="B59" t="s">
        <v>27</v>
      </c>
      <c r="D59" t="s">
        <v>30</v>
      </c>
    </row>
    <row r="60" spans="2:10" x14ac:dyDescent="0.4">
      <c r="D60" t="s">
        <v>26</v>
      </c>
    </row>
    <row r="61" spans="2:10" x14ac:dyDescent="0.4">
      <c r="D61" t="s">
        <v>29</v>
      </c>
    </row>
    <row r="62" spans="2:10" x14ac:dyDescent="0.4">
      <c r="D62" t="s">
        <v>28</v>
      </c>
      <c r="J62" s="19" t="s">
        <v>68</v>
      </c>
    </row>
  </sheetData>
  <sheetProtection algorithmName="SHA-512" hashValue="az62gJ5nkxkZwDDETFxatTG+H319uepvBxmAqVl/guZJJGzpk/Pfb7e/r7i892R308ndenyfjXKdTsCDGDsqnw==" saltValue="62mL3drOVwQl2qjpbgATMQ==" spinCount="100000" sheet="1" objects="1" scenarios="1"/>
  <mergeCells count="87">
    <mergeCell ref="B49:G49"/>
    <mergeCell ref="H49:J49"/>
    <mergeCell ref="M40:N40"/>
    <mergeCell ref="B44:I44"/>
    <mergeCell ref="B46:I46"/>
    <mergeCell ref="B47:I47"/>
    <mergeCell ref="M42:N42"/>
    <mergeCell ref="E40:G40"/>
    <mergeCell ref="H40:I40"/>
    <mergeCell ref="E41:G41"/>
    <mergeCell ref="H41:I41"/>
    <mergeCell ref="M41:N41"/>
    <mergeCell ref="B50:G50"/>
    <mergeCell ref="H50:J50"/>
    <mergeCell ref="B9:B10"/>
    <mergeCell ref="D9:F9"/>
    <mergeCell ref="H9:J9"/>
    <mergeCell ref="E10:J10"/>
    <mergeCell ref="B14:D14"/>
    <mergeCell ref="E14:I14"/>
    <mergeCell ref="B16:D16"/>
    <mergeCell ref="E16:I16"/>
    <mergeCell ref="E24:I24"/>
    <mergeCell ref="C25:D25"/>
    <mergeCell ref="E25:I25"/>
    <mergeCell ref="B28:B29"/>
    <mergeCell ref="C28:D28"/>
    <mergeCell ref="E28:I28"/>
    <mergeCell ref="I1:J1"/>
    <mergeCell ref="B3:J3"/>
    <mergeCell ref="C6:J6"/>
    <mergeCell ref="C7:J7"/>
    <mergeCell ref="C8:J8"/>
    <mergeCell ref="L17:L19"/>
    <mergeCell ref="B18:D18"/>
    <mergeCell ref="E18:I18"/>
    <mergeCell ref="B20:B21"/>
    <mergeCell ref="C20:D20"/>
    <mergeCell ref="E20:I20"/>
    <mergeCell ref="L20:L27"/>
    <mergeCell ref="C21:D21"/>
    <mergeCell ref="E21:I21"/>
    <mergeCell ref="B22:B23"/>
    <mergeCell ref="C22:D22"/>
    <mergeCell ref="E22:I22"/>
    <mergeCell ref="C23:D23"/>
    <mergeCell ref="E23:I23"/>
    <mergeCell ref="B24:B25"/>
    <mergeCell ref="C24:D24"/>
    <mergeCell ref="C29:D29"/>
    <mergeCell ref="E29:I29"/>
    <mergeCell ref="B26:B27"/>
    <mergeCell ref="C26:D26"/>
    <mergeCell ref="E26:I26"/>
    <mergeCell ref="C27:D27"/>
    <mergeCell ref="E27:I27"/>
    <mergeCell ref="B32:B33"/>
    <mergeCell ref="C32:D32"/>
    <mergeCell ref="E32:I32"/>
    <mergeCell ref="C33:D33"/>
    <mergeCell ref="E33:I33"/>
    <mergeCell ref="B30:B31"/>
    <mergeCell ref="C30:D30"/>
    <mergeCell ref="E30:I30"/>
    <mergeCell ref="C31:D31"/>
    <mergeCell ref="E31:I31"/>
    <mergeCell ref="B34:B35"/>
    <mergeCell ref="C34:D34"/>
    <mergeCell ref="E34:I34"/>
    <mergeCell ref="C35:D35"/>
    <mergeCell ref="E35:I35"/>
    <mergeCell ref="B51:G51"/>
    <mergeCell ref="H51:J51"/>
    <mergeCell ref="L37:L42"/>
    <mergeCell ref="M37:N37"/>
    <mergeCell ref="E38:G38"/>
    <mergeCell ref="H38:I38"/>
    <mergeCell ref="M38:N38"/>
    <mergeCell ref="E39:G39"/>
    <mergeCell ref="H39:I39"/>
    <mergeCell ref="M39:N39"/>
    <mergeCell ref="E42:G42"/>
    <mergeCell ref="H42:I42"/>
    <mergeCell ref="B37:D42"/>
    <mergeCell ref="E37:G37"/>
    <mergeCell ref="H37:I37"/>
    <mergeCell ref="B45:I45"/>
  </mergeCells>
  <phoneticPr fontId="2"/>
  <conditionalFormatting sqref="E16:I16">
    <cfRule type="containsBlanks" dxfId="28" priority="33">
      <formula>LEN(TRIM(E16))=0</formula>
    </cfRule>
  </conditionalFormatting>
  <conditionalFormatting sqref="H37:I39 H42:I42 H40:H41">
    <cfRule type="containsBlanks" dxfId="27" priority="25">
      <formula>LEN(TRIM(H37))=0</formula>
    </cfRule>
  </conditionalFormatting>
  <conditionalFormatting sqref="E14:I14">
    <cfRule type="containsBlanks" dxfId="26" priority="32">
      <formula>LEN(TRIM(E14))=0</formula>
    </cfRule>
  </conditionalFormatting>
  <conditionalFormatting sqref="E20:I20">
    <cfRule type="containsBlanks" dxfId="25" priority="30">
      <formula>LEN(TRIM(E20))=0</formula>
    </cfRule>
  </conditionalFormatting>
  <conditionalFormatting sqref="E21:I21">
    <cfRule type="containsBlanks" dxfId="24" priority="29">
      <formula>LEN(TRIM(E21))=0</formula>
    </cfRule>
  </conditionalFormatting>
  <conditionalFormatting sqref="E22:I22">
    <cfRule type="containsBlanks" dxfId="23" priority="28">
      <formula>LEN(TRIM(E22))=0</formula>
    </cfRule>
  </conditionalFormatting>
  <conditionalFormatting sqref="E24:I24">
    <cfRule type="containsBlanks" dxfId="22" priority="27">
      <formula>LEN(TRIM(E24))=0</formula>
    </cfRule>
  </conditionalFormatting>
  <conditionalFormatting sqref="E26:I26 E28:I28 E30:I30 E32:I32 E34:I34">
    <cfRule type="containsBlanks" dxfId="21" priority="26">
      <formula>LEN(TRIM(E26))=0</formula>
    </cfRule>
  </conditionalFormatting>
  <conditionalFormatting sqref="E23:I23">
    <cfRule type="containsBlanks" dxfId="20" priority="24">
      <formula>LEN(TRIM(E23))=0</formula>
    </cfRule>
  </conditionalFormatting>
  <conditionalFormatting sqref="E25:I25">
    <cfRule type="containsBlanks" dxfId="19" priority="23">
      <formula>LEN(TRIM(E25))=0</formula>
    </cfRule>
  </conditionalFormatting>
  <conditionalFormatting sqref="E27:I27">
    <cfRule type="containsBlanks" dxfId="18" priority="22">
      <formula>LEN(TRIM(E27))=0</formula>
    </cfRule>
  </conditionalFormatting>
  <conditionalFormatting sqref="E29:I29">
    <cfRule type="containsBlanks" dxfId="17" priority="21">
      <formula>LEN(TRIM(E29))=0</formula>
    </cfRule>
  </conditionalFormatting>
  <conditionalFormatting sqref="E31:I31">
    <cfRule type="containsBlanks" dxfId="16" priority="20">
      <formula>LEN(TRIM(E31))=0</formula>
    </cfRule>
  </conditionalFormatting>
  <conditionalFormatting sqref="E33:I33">
    <cfRule type="containsBlanks" dxfId="15" priority="19">
      <formula>LEN(TRIM(E33))=0</formula>
    </cfRule>
  </conditionalFormatting>
  <conditionalFormatting sqref="E35:I35">
    <cfRule type="containsBlanks" dxfId="14" priority="18">
      <formula>LEN(TRIM(E35))=0</formula>
    </cfRule>
  </conditionalFormatting>
  <conditionalFormatting sqref="B26:J27">
    <cfRule type="expression" dxfId="13" priority="17">
      <formula>$E$18&lt;4</formula>
    </cfRule>
  </conditionalFormatting>
  <conditionalFormatting sqref="B28:J29">
    <cfRule type="expression" dxfId="12" priority="16">
      <formula>$E$18&lt;5</formula>
    </cfRule>
  </conditionalFormatting>
  <conditionalFormatting sqref="B30:J31">
    <cfRule type="expression" dxfId="11" priority="15">
      <formula>$E$18&lt;6</formula>
    </cfRule>
  </conditionalFormatting>
  <conditionalFormatting sqref="B32:J33">
    <cfRule type="expression" dxfId="10" priority="14">
      <formula>$E$18&lt;7</formula>
    </cfRule>
  </conditionalFormatting>
  <conditionalFormatting sqref="B34:J35">
    <cfRule type="expression" dxfId="9" priority="13">
      <formula>$E$18&lt;8</formula>
    </cfRule>
  </conditionalFormatting>
  <conditionalFormatting sqref="C7:J7">
    <cfRule type="containsBlanks" dxfId="8" priority="34">
      <formula>LEN(TRIM(C7))=0</formula>
    </cfRule>
  </conditionalFormatting>
  <conditionalFormatting sqref="C8:J8">
    <cfRule type="containsBlanks" dxfId="7" priority="10">
      <formula>LEN(TRIM(C8))=0</formula>
    </cfRule>
  </conditionalFormatting>
  <conditionalFormatting sqref="D9:F9">
    <cfRule type="containsBlanks" dxfId="6" priority="35">
      <formula>LEN(TRIM(D9))=0</formula>
    </cfRule>
  </conditionalFormatting>
  <conditionalFormatting sqref="H9:J9">
    <cfRule type="containsBlanks" dxfId="5" priority="36">
      <formula>LEN(TRIM(H9))=0</formula>
    </cfRule>
  </conditionalFormatting>
  <conditionalFormatting sqref="E10:J10">
    <cfRule type="containsBlanks" dxfId="4" priority="7">
      <formula>LEN(TRIM(E10))=0</formula>
    </cfRule>
  </conditionalFormatting>
  <conditionalFormatting sqref="C6:J6">
    <cfRule type="containsBlanks" dxfId="3" priority="5">
      <formula>LEN(TRIM(C6))=0</formula>
    </cfRule>
  </conditionalFormatting>
  <conditionalFormatting sqref="I1:J1">
    <cfRule type="containsBlanks" dxfId="2" priority="37">
      <formula>LEN(TRIM(I1))=0</formula>
    </cfRule>
  </conditionalFormatting>
  <conditionalFormatting sqref="E18:I18">
    <cfRule type="containsBlanks" dxfId="1" priority="2">
      <formula>LEN(TRIM(E18))=0</formula>
    </cfRule>
  </conditionalFormatting>
  <dataValidations count="18">
    <dataValidation type="list" allowBlank="1" showInputMessage="1" showErrorMessage="1" sqref="E20:I20" xr:uid="{12F488CC-E0E8-49D4-8A94-44EB731BAAA2}">
      <formula1>$M$17:$M$18</formula1>
    </dataValidation>
    <dataValidation type="list" allowBlank="1" showInputMessage="1" showErrorMessage="1" sqref="I1:J1" xr:uid="{4AED6703-FAE1-4875-AFA8-2763697D977F}">
      <formula1>$L$1</formula1>
    </dataValidation>
    <dataValidation type="list" allowBlank="1" showInputMessage="1" showErrorMessage="1" sqref="E34:I34" xr:uid="{F4C2C152-D8A8-40E5-9E1A-4F77E44BD7E8}">
      <formula1>IF($E$18&gt;7,$M$17:$M$19,"")</formula1>
    </dataValidation>
    <dataValidation type="list" allowBlank="1" showInputMessage="1" showErrorMessage="1" sqref="E32:I32" xr:uid="{0D562AA8-9217-4E8C-B0AD-91382853FEB8}">
      <formula1>IF($E$18&gt;6,$M$17:$M$19,"")</formula1>
    </dataValidation>
    <dataValidation type="list" allowBlank="1" showInputMessage="1" showErrorMessage="1" sqref="E30:I30" xr:uid="{CC2CC40B-77F9-48FB-A5B9-A6E05ABD50B8}">
      <formula1>IF($E$18&gt;5,$M$17:$M$19,"")</formula1>
    </dataValidation>
    <dataValidation type="list" allowBlank="1" showInputMessage="1" showErrorMessage="1" sqref="E28:I28" xr:uid="{FF22F505-0F89-4882-8285-C2BCCB812A47}">
      <formula1>IF($E$18&gt;4,$M$17:$M$19,"")</formula1>
    </dataValidation>
    <dataValidation type="list" allowBlank="1" showInputMessage="1" showErrorMessage="1" sqref="E26:I26" xr:uid="{596B761D-265C-4A64-BA22-07A44B89B28D}">
      <formula1>IF($E$18&gt;3,$M$17:$M$19,"")</formula1>
    </dataValidation>
    <dataValidation type="list" allowBlank="1" showInputMessage="1" showErrorMessage="1" sqref="E35:I35" xr:uid="{2CC0454B-9B5D-4250-9067-23CF88F42269}">
      <formula1>IF($E$18&gt;7,展示パターン,"")</formula1>
    </dataValidation>
    <dataValidation type="list" allowBlank="1" showInputMessage="1" showErrorMessage="1" sqref="E33:I33" xr:uid="{35B32A63-6699-4F95-B85B-4AE93F657302}">
      <formula1>IF($E$18&gt;6,展示パターン,"")</formula1>
    </dataValidation>
    <dataValidation type="list" allowBlank="1" showInputMessage="1" showErrorMessage="1" sqref="E31:I31" xr:uid="{5820E9F7-4138-4702-A74E-7AF7BFBB7356}">
      <formula1>IF($E$18&gt;5,展示パターン,"")</formula1>
    </dataValidation>
    <dataValidation type="list" allowBlank="1" showInputMessage="1" showErrorMessage="1" sqref="E29:I29" xr:uid="{42387EF2-BE5A-4CB9-B337-69E5064F5F70}">
      <formula1>IF($E$18&gt;4,展示パターン,"")</formula1>
    </dataValidation>
    <dataValidation type="list" allowBlank="1" showInputMessage="1" showErrorMessage="1" sqref="E27:I27" xr:uid="{9AD868BA-BC7D-4193-800E-EEA13054AAD9}">
      <formula1>IF($E$18&gt;3,展示パターン,"")</formula1>
    </dataValidation>
    <dataValidation type="list" allowBlank="1" showInputMessage="1" showErrorMessage="1" sqref="E24:I24 E22:I22" xr:uid="{387E29BB-A5CF-4B0B-8367-31ED33C0000E}">
      <formula1>$M$17:$M$19</formula1>
    </dataValidation>
    <dataValidation type="list" showInputMessage="1" showErrorMessage="1" sqref="E18:I18" xr:uid="{23610C42-04C2-4767-B4B9-6842C9144CF2}">
      <formula1>INDIRECT($E$14)</formula1>
    </dataValidation>
    <dataValidation type="list" allowBlank="1" showInputMessage="1" showErrorMessage="1" sqref="E21:I21 E23:I23 E25:I25" xr:uid="{38952C7C-AFE1-4AAB-A363-0A73FC6CF903}">
      <formula1>$P$20:$P$27</formula1>
    </dataValidation>
    <dataValidation type="list" allowBlank="1" showInputMessage="1" showErrorMessage="1" sqref="E14" xr:uid="{9C0A9C11-3B6A-43C9-838E-3E7CBFD54EA5}">
      <formula1>"四角形,八角形"</formula1>
    </dataValidation>
    <dataValidation type="list" allowBlank="1" showInputMessage="1" showErrorMessage="1" sqref="E16" xr:uid="{3EE4872C-131F-44FB-B600-ECD75595D0BB}">
      <formula1>"指定画像,企業ロゴ"</formula1>
    </dataValidation>
    <dataValidation type="list" allowBlank="1" showInputMessage="1" showErrorMessage="1" sqref="H37:H42" xr:uid="{D59BC6C6-E9A0-4D58-B50C-19A334291707}">
      <formula1>"あり,なし"</formula1>
    </dataValidation>
  </dataValidations>
  <pageMargins left="0.93" right="0.25" top="0.55000000000000004" bottom="0.39" header="0.3" footer="0.17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見積書</vt:lpstr>
      <vt:lpstr>見積書!Print_Area</vt:lpstr>
      <vt:lpstr>見積書!四角形</vt:lpstr>
      <vt:lpstr>見積書!展示パターン</vt:lpstr>
      <vt:lpstr>見積書!八角形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asus4108</dc:creator>
  <cp:lastModifiedBy>デジタル総合印刷</cp:lastModifiedBy>
  <cp:lastPrinted>2021-04-09T00:38:29Z</cp:lastPrinted>
  <dcterms:created xsi:type="dcterms:W3CDTF">2021-02-25T05:54:26Z</dcterms:created>
  <dcterms:modified xsi:type="dcterms:W3CDTF">2021-06-22T06:42:36Z</dcterms:modified>
</cp:coreProperties>
</file>